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360" windowHeight="8790" activeTab="0"/>
  </bookViews>
  <sheets>
    <sheet name="вопросы" sheetId="1" r:id="rId1"/>
    <sheet name="результат" sheetId="2" r:id="rId2"/>
    <sheet name="настройки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<sst xmlns="http://schemas.openxmlformats.org/spreadsheetml/2006/main" count="49" uniqueCount="41">
  <si>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№</t>
  </si>
  <si>
    <t>Вопрос</t>
  </si>
  <si>
    <t>Ответ</t>
  </si>
  <si>
    <t>Тестирование</t>
  </si>
  <si>
    <r>
      <t>Опредили третий звук в слове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школа?</t>
    </r>
  </si>
  <si>
    <t>ш</t>
  </si>
  <si>
    <t>л</t>
  </si>
  <si>
    <t>о</t>
  </si>
  <si>
    <r>
      <t>Опредили последний звук в слове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стакан?</t>
    </r>
  </si>
  <si>
    <t>м</t>
  </si>
  <si>
    <t>н</t>
  </si>
  <si>
    <t>к</t>
  </si>
  <si>
    <r>
      <t xml:space="preserve">Сколько слогов в слове </t>
    </r>
    <r>
      <rPr>
        <i/>
        <sz val="10"/>
        <rFont val="Arial Cyr"/>
        <family val="0"/>
      </rPr>
      <t>карандаш?</t>
    </r>
  </si>
  <si>
    <r>
      <t>Сколько слогов в слове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экскурсия?</t>
    </r>
  </si>
  <si>
    <t>в</t>
  </si>
  <si>
    <t>на</t>
  </si>
  <si>
    <t>с</t>
  </si>
  <si>
    <t>поросята</t>
  </si>
  <si>
    <t>свиньюшки</t>
  </si>
  <si>
    <t>свинята</t>
  </si>
  <si>
    <t>зайкина</t>
  </si>
  <si>
    <t>заячья</t>
  </si>
  <si>
    <t>зайчатина</t>
  </si>
  <si>
    <r>
      <t xml:space="preserve">Найди слово соответсующее схеме: </t>
    </r>
    <r>
      <rPr>
        <i/>
        <sz val="10"/>
        <rFont val="Arial Cyr"/>
        <family val="0"/>
      </rPr>
      <t>хХ</t>
    </r>
  </si>
  <si>
    <r>
      <t xml:space="preserve">У кошки-котята, а у свиньи </t>
    </r>
    <r>
      <rPr>
        <sz val="10"/>
        <rFont val="Arial Cyr"/>
        <family val="0"/>
      </rPr>
      <t>… ?</t>
    </r>
  </si>
  <si>
    <t>Правильно</t>
  </si>
  <si>
    <t>Ваш ответ</t>
  </si>
  <si>
    <t>Правильный ответ</t>
  </si>
  <si>
    <t>Результаты теста</t>
  </si>
  <si>
    <t>Ошибочно</t>
  </si>
  <si>
    <t>ФИО</t>
  </si>
  <si>
    <t>Класс</t>
  </si>
  <si>
    <t>Оценка</t>
  </si>
  <si>
    <r>
      <t xml:space="preserve">У собаки лапа собачья, а у зайца </t>
    </r>
    <r>
      <rPr>
        <i/>
        <sz val="10"/>
        <rFont val="Arial Cyr"/>
        <family val="0"/>
      </rPr>
      <t>… ?</t>
    </r>
  </si>
  <si>
    <r>
      <t xml:space="preserve">Вставь пропущенные буквы  </t>
    </r>
    <r>
      <rPr>
        <i/>
        <sz val="10"/>
        <rFont val="Arial Cyr"/>
        <family val="0"/>
      </rPr>
      <t>_ила платье?</t>
    </r>
  </si>
  <si>
    <t>п</t>
  </si>
  <si>
    <r>
      <t xml:space="preserve">Добавь предлог в предложении </t>
    </r>
    <r>
      <rPr>
        <i/>
        <sz val="10"/>
        <rFont val="Arial Cyr"/>
        <family val="0"/>
      </rPr>
      <t>Катя наливает чай … чайника?</t>
    </r>
  </si>
  <si>
    <r>
      <t xml:space="preserve">Вставь пропущенные буквы </t>
    </r>
    <r>
      <rPr>
        <i/>
        <sz val="10"/>
        <rFont val="Arial Cyr"/>
        <family val="0"/>
      </rPr>
      <t>великая   _ила?</t>
    </r>
  </si>
  <si>
    <t>сахар</t>
  </si>
  <si>
    <t>масла</t>
  </si>
  <si>
    <t>машина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</si>
</sst>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sz val="11"/>
      <color indexed="62"/>
      <name val="Arial Cyr"/>
      <family val="0"/>
    </font>
    <font>
      <sz val="11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56"/>
      <name val="Arial Cyr"/>
      <family val="0"/>
    </font>
    <font>
      <b/>
      <sz val="14"/>
      <name val="Arial Cyr"/>
      <family val="0"/>
    </font>
    <font>
      <b/>
      <sz val="10"/>
      <color indexed="58"/>
      <name val="Arial Cyr"/>
      <family val="0"/>
    </font>
    <font>
      <sz val="14"/>
      <name val="Times New Roman Cyr"/>
      <family val="1"/>
    </font>
    <font>
      <sz val="10"/>
      <color indexed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333399"/>
      </font>
      <fill>
        <patternFill>
          <bgColor rgb="FFCCFFCC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</xdr:rowOff>
    </xdr:from>
    <xdr:to>
      <xdr:col>3</xdr:col>
      <xdr:colOff>0</xdr:colOff>
      <xdr:row>1</xdr:row>
      <xdr:rowOff>0</xdr:rowOff>
    </xdr:to>
    <xdr:sp macro="[0]!сброс">
      <xdr:nvSpPr>
        <xdr:cNvPr id="1" name="Rectangle 7"/>
        <xdr:cNvSpPr>
          <a:spLocks/>
        </xdr:cNvSpPr>
      </xdr:nvSpPr>
      <xdr:spPr>
        <a:xfrm>
          <a:off x="4486275" y="9525"/>
          <a:ext cx="1466850" cy="219075"/>
        </a:xfrm>
        <a:prstGeom prst="roundRect">
          <a:avLst/>
        </a:prstGeom>
        <a:gradFill rotWithShape="1">
          <a:gsLst>
            <a:gs pos="0">
              <a:srgbClr val="66CCFF"/>
            </a:gs>
            <a:gs pos="50000">
              <a:srgbClr val="CCFFFF"/>
            </a:gs>
            <a:gs pos="100000">
              <a:srgbClr val="66CCFF"/>
            </a:gs>
          </a:gsLst>
          <a:lin ang="18900000" scaled="1"/>
        </a:gradFill>
        <a:ln w="1270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3300"/>
              </a:solidFill>
              <a:latin typeface="Arial Cyr"/>
              <a:ea typeface="Arial Cyr"/>
              <a:cs typeface="Arial Cyr"/>
            </a:rPr>
            <a:t>Сброс данных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workbookViewId="0" topLeftCell="A1">
      <selection activeCell="C7" sqref="C7"/>
    </sheetView>
  </sheetViews>
  <sheetFormatPr defaultColWidth="9.00390625" defaultRowHeight="12.75"/>
  <cols>
    <col min="1" max="1" width="5.625" style="0" customWidth="1"/>
    <col min="2" max="2" width="53.125" style="0" customWidth="1"/>
    <col min="3" max="3" width="19.375" style="0" customWidth="1"/>
    <col min="5" max="9" width="9.125" style="0" hidden="1" customWidth="1"/>
    <col min="10" max="10" width="9.125" style="5" hidden="1" customWidth="1"/>
  </cols>
  <sheetData>
    <row r="1" spans="1:3" ht="18">
      <c r="A1" s="19" t="s">
        <v>3</v>
      </c>
      <c r="B1" s="19"/>
      <c r="C1" s="19"/>
    </row>
    <row r="3" spans="1:3" ht="15.75">
      <c r="A3" s="13" t="s">
        <v>30</v>
      </c>
      <c r="B3" s="20"/>
      <c r="C3" s="20"/>
    </row>
    <row r="4" spans="1:3" ht="15.75">
      <c r="A4" s="13" t="s">
        <v>31</v>
      </c>
      <c r="B4" s="20"/>
      <c r="C4" s="20"/>
    </row>
    <row r="5" spans="1:3" ht="12.75" customHeight="1">
      <c r="A5" s="14"/>
      <c r="B5" s="15"/>
      <c r="C5" s="15"/>
    </row>
    <row r="6" spans="1:10" ht="27" customHeight="1">
      <c r="A6" s="9" t="s">
        <v>0</v>
      </c>
      <c r="B6" s="10" t="s">
        <v>1</v>
      </c>
      <c r="C6" s="9" t="s">
        <v>2</v>
      </c>
      <c r="J6" s="5" t="s">
        <v>25</v>
      </c>
    </row>
    <row r="7" spans="1:10" ht="27" customHeight="1">
      <c r="A7" s="2">
        <v>1</v>
      </c>
      <c r="B7" s="3" t="str">
        <f>F7</f>
        <v>Вставь пропущенные буквы  _ила платье?</v>
      </c>
      <c r="C7" s="4"/>
      <c r="E7" s="1">
        <f>IF(C7=J7,1,0)</f>
        <v>0</v>
      </c>
      <c r="F7" t="str">
        <f>настройки!B1</f>
        <v>Вставь пропущенные буквы  _ила платье?</v>
      </c>
      <c r="G7" s="1" t="str">
        <f>настройки!C2</f>
        <v>ш</v>
      </c>
      <c r="H7" s="1" t="str">
        <f>настройки!C3</f>
        <v>с</v>
      </c>
      <c r="I7" s="1" t="str">
        <f>настройки!C4</f>
        <v>п</v>
      </c>
      <c r="J7" s="5" t="str">
        <f>настройки!D3</f>
        <v>ш</v>
      </c>
    </row>
    <row r="8" spans="1:10" ht="27" customHeight="1">
      <c r="A8" s="2">
        <v>2</v>
      </c>
      <c r="B8" s="3" t="str">
        <f aca="true" t="shared" si="0" ref="B8:B16">F8</f>
        <v>Сколько слогов в слове карандаш?</v>
      </c>
      <c r="C8" s="4"/>
      <c r="E8" s="1">
        <f aca="true" t="shared" si="1" ref="E8:E16">IF(C8=J8,1,0)</f>
        <v>0</v>
      </c>
      <c r="F8" t="str">
        <f>настройки!B5</f>
        <v>Сколько слогов в слове карандаш?</v>
      </c>
      <c r="G8" s="1">
        <f>настройки!C6</f>
        <v>2</v>
      </c>
      <c r="H8" s="1">
        <f>настройки!C7</f>
        <v>3</v>
      </c>
      <c r="I8" s="1">
        <f>настройки!C8</f>
        <v>4</v>
      </c>
      <c r="J8" s="5">
        <f>настройки!D7</f>
        <v>3</v>
      </c>
    </row>
    <row r="9" spans="1:10" ht="27" customHeight="1">
      <c r="A9" s="2">
        <v>3</v>
      </c>
      <c r="B9" s="3" t="str">
        <f t="shared" si="0"/>
        <v>Опредили третий звук в слове школа?</v>
      </c>
      <c r="C9" s="4"/>
      <c r="E9" s="1">
        <f t="shared" si="1"/>
        <v>0</v>
      </c>
      <c r="F9" t="str">
        <f>настройки!B9</f>
        <v>Опредили третий звук в слове школа?</v>
      </c>
      <c r="G9" s="1" t="str">
        <f>настройки!C10</f>
        <v>ш</v>
      </c>
      <c r="H9" s="1" t="str">
        <f>настройки!C11</f>
        <v>л</v>
      </c>
      <c r="I9" s="1" t="str">
        <f>настройки!C12</f>
        <v>о</v>
      </c>
      <c r="J9" s="5" t="str">
        <f>настройки!D11</f>
        <v>о</v>
      </c>
    </row>
    <row r="10" spans="1:10" ht="27" customHeight="1">
      <c r="A10" s="2">
        <v>4</v>
      </c>
      <c r="B10" s="3" t="str">
        <f t="shared" si="0"/>
        <v>Опредили последний звук в слове стакан?</v>
      </c>
      <c r="C10" s="4"/>
      <c r="E10" s="1">
        <f t="shared" si="1"/>
        <v>0</v>
      </c>
      <c r="F10" t="str">
        <f>настройки!B13</f>
        <v>Опредили последний звук в слове стакан?</v>
      </c>
      <c r="G10" s="1" t="str">
        <f>настройки!C14</f>
        <v>м</v>
      </c>
      <c r="H10" s="1" t="str">
        <f>настройки!C15</f>
        <v>н</v>
      </c>
      <c r="I10" s="1" t="str">
        <f>настройки!C16</f>
        <v>к</v>
      </c>
      <c r="J10" s="5" t="str">
        <f>настройки!D15</f>
        <v>н</v>
      </c>
    </row>
    <row r="11" spans="1:10" ht="27" customHeight="1">
      <c r="A11" s="2">
        <v>5</v>
      </c>
      <c r="B11" s="3" t="str">
        <f t="shared" si="0"/>
        <v>Сколько слогов в слове экскурсия?</v>
      </c>
      <c r="C11" s="4"/>
      <c r="E11" s="1">
        <f t="shared" si="1"/>
        <v>0</v>
      </c>
      <c r="F11" t="str">
        <f>настройки!B17</f>
        <v>Сколько слогов в слове экскурсия?</v>
      </c>
      <c r="G11" s="1">
        <f>настройки!C18</f>
        <v>4</v>
      </c>
      <c r="H11" s="1">
        <f>настройки!C19</f>
        <v>5</v>
      </c>
      <c r="I11" s="1">
        <f>настройки!C20</f>
        <v>6</v>
      </c>
      <c r="J11" s="5">
        <f>настройки!D19</f>
        <v>5</v>
      </c>
    </row>
    <row r="12" spans="1:10" ht="27" customHeight="1">
      <c r="A12" s="2">
        <v>6</v>
      </c>
      <c r="B12" s="3" t="str">
        <f t="shared" si="0"/>
        <v>Добавь предлог в предложении Катя наливает чай … чайника?</v>
      </c>
      <c r="C12" s="4"/>
      <c r="E12" s="1">
        <f t="shared" si="1"/>
        <v>0</v>
      </c>
      <c r="F12" t="str">
        <f>настройки!B21</f>
        <v>Добавь предлог в предложении Катя наливает чай … чайника?</v>
      </c>
      <c r="G12" s="1" t="str">
        <f>настройки!C22</f>
        <v>в</v>
      </c>
      <c r="H12" s="1" t="str">
        <f>настройки!C23</f>
        <v>на</v>
      </c>
      <c r="I12" s="1" t="str">
        <f>настройки!C24</f>
        <v>с</v>
      </c>
      <c r="J12" s="5" t="str">
        <f>настройки!D23</f>
        <v>с</v>
      </c>
    </row>
    <row r="13" spans="1:10" ht="27" customHeight="1">
      <c r="A13" s="2">
        <v>7</v>
      </c>
      <c r="B13" s="3" t="str">
        <f t="shared" si="0"/>
        <v>Вставь пропущенные буквы великая   _ила?</v>
      </c>
      <c r="C13" s="4"/>
      <c r="E13" s="1">
        <f t="shared" si="1"/>
        <v>0</v>
      </c>
      <c r="F13" t="str">
        <f>настройки!B25</f>
        <v>Вставь пропущенные буквы великая   _ила?</v>
      </c>
      <c r="G13" s="1" t="str">
        <f>настройки!C26</f>
        <v>с</v>
      </c>
      <c r="H13" s="1" t="str">
        <f>настройки!C27</f>
        <v>п</v>
      </c>
      <c r="I13" s="1" t="str">
        <f>настройки!C28</f>
        <v>ш</v>
      </c>
      <c r="J13" s="5" t="str">
        <f>настройки!D27</f>
        <v>ш</v>
      </c>
    </row>
    <row r="14" spans="1:10" ht="27" customHeight="1">
      <c r="A14" s="2">
        <v>8</v>
      </c>
      <c r="B14" s="3" t="str">
        <f t="shared" si="0"/>
        <v>У кошки-котята, а у свиньи … ?</v>
      </c>
      <c r="C14" s="4"/>
      <c r="E14" s="1">
        <f t="shared" si="1"/>
        <v>0</v>
      </c>
      <c r="F14" t="str">
        <f>настройки!B29</f>
        <v>У кошки-котята, а у свиньи … ?</v>
      </c>
      <c r="G14" s="1" t="str">
        <f>настройки!C30</f>
        <v>поросята</v>
      </c>
      <c r="H14" s="1" t="str">
        <f>настройки!C31</f>
        <v>свиньюшки</v>
      </c>
      <c r="I14" s="1" t="str">
        <f>настройки!C32</f>
        <v>свинята</v>
      </c>
      <c r="J14" s="5" t="str">
        <f>настройки!D31</f>
        <v>поросята</v>
      </c>
    </row>
    <row r="15" spans="1:10" ht="27" customHeight="1">
      <c r="A15" s="2">
        <v>9</v>
      </c>
      <c r="B15" s="3" t="str">
        <f t="shared" si="0"/>
        <v>У собаки лапа собачья, а у зайца … ?</v>
      </c>
      <c r="C15" s="4"/>
      <c r="E15" s="1">
        <f t="shared" si="1"/>
        <v>0</v>
      </c>
      <c r="F15" t="str">
        <f>настройки!B33</f>
        <v>У собаки лапа собачья, а у зайца … ?</v>
      </c>
      <c r="G15" s="1" t="str">
        <f>настройки!C34</f>
        <v>зайкина</v>
      </c>
      <c r="H15" s="1" t="str">
        <f>настройки!C35</f>
        <v>заячья</v>
      </c>
      <c r="I15" s="1" t="str">
        <f>настройки!C36</f>
        <v>зайчатина</v>
      </c>
      <c r="J15" s="5" t="str">
        <f>настройки!D35</f>
        <v>заячья</v>
      </c>
    </row>
    <row r="16" spans="1:10" ht="27" customHeight="1">
      <c r="A16" s="2">
        <v>10</v>
      </c>
      <c r="B16" s="3" t="str">
        <f t="shared" si="0"/>
        <v>Найди слово соответсующее схеме: хХ</v>
      </c>
      <c r="C16" s="4"/>
      <c r="E16" s="1">
        <f t="shared" si="1"/>
        <v>0</v>
      </c>
      <c r="F16" t="str">
        <f>настройки!B37</f>
        <v>Найди слово соответсующее схеме: хХ</v>
      </c>
      <c r="G16" s="1" t="str">
        <f>настройки!C38</f>
        <v>сахар</v>
      </c>
      <c r="H16" s="1" t="str">
        <f>настройки!C39</f>
        <v>масла</v>
      </c>
      <c r="I16" s="1" t="str">
        <f>настройки!C40</f>
        <v>машина</v>
      </c>
      <c r="J16" s="5" t="str">
        <f>настройки!D39</f>
        <v>машина</v>
      </c>
    </row>
    <row r="17" spans="5:6" ht="12.75">
      <c r="E17" s="1">
        <f>SUM(E7:E16)</f>
        <v>0</v>
      </c>
      <c r="F17">
        <f>10-E17</f>
        <v>10</v>
      </c>
    </row>
  </sheetData>
  <sheetProtection sheet="1" objects="1" scenarios="1"/>
  <mergeCells count="3">
    <mergeCell ref="A1:C1"/>
    <mergeCell ref="B3:C3"/>
    <mergeCell ref="B4:C4"/>
  </mergeCells>
  <dataValidations count="10">
    <dataValidation type="list" allowBlank="1" showErrorMessage="1" sqref="C16">
      <formula1>$G$16:$I$16</formula1>
    </dataValidation>
    <dataValidation type="list" allowBlank="1" showInputMessage="1" showErrorMessage="1" sqref="C11">
      <formula1>$G$11:$I$11</formula1>
    </dataValidation>
    <dataValidation type="list" allowBlank="1" showInputMessage="1" showErrorMessage="1" sqref="C7">
      <formula1>$G$7:$I$7</formula1>
    </dataValidation>
    <dataValidation type="list" allowBlank="1" showInputMessage="1" showErrorMessage="1" sqref="C8">
      <formula1>$G$8:$I$8</formula1>
    </dataValidation>
    <dataValidation type="list" allowBlank="1" showInputMessage="1" showErrorMessage="1" sqref="C9">
      <formula1>$G$9:$I$9</formula1>
    </dataValidation>
    <dataValidation type="list" allowBlank="1" showInputMessage="1" showErrorMessage="1" sqref="C10">
      <formula1>$G$10:$I$10</formula1>
    </dataValidation>
    <dataValidation type="list" allowBlank="1" showErrorMessage="1" sqref="C12">
      <formula1>$G$12:$I$12</formula1>
    </dataValidation>
    <dataValidation type="list" allowBlank="1" showErrorMessage="1" sqref="C13">
      <formula1>$G$13:$I$13</formula1>
    </dataValidation>
    <dataValidation type="list" allowBlank="1" showErrorMessage="1" sqref="C14">
      <formula1>$G$14:$I$14</formula1>
    </dataValidation>
    <dataValidation type="list" allowBlank="1" showErrorMessage="1" sqref="C15">
      <formula1>$G$15:$I$15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4">
      <selection activeCell="D17" sqref="D17:D18"/>
    </sheetView>
  </sheetViews>
  <sheetFormatPr defaultColWidth="9.00390625" defaultRowHeight="12.75"/>
  <cols>
    <col min="1" max="1" width="5.625" style="0" customWidth="1"/>
    <col min="2" max="2" width="53.125" style="0" customWidth="1"/>
    <col min="3" max="4" width="14.75390625" style="0" customWidth="1"/>
  </cols>
  <sheetData>
    <row r="1" spans="1:4" ht="18">
      <c r="A1" s="19" t="s">
        <v>28</v>
      </c>
      <c r="B1" s="19"/>
      <c r="C1" s="19"/>
      <c r="D1" s="19"/>
    </row>
    <row r="2" spans="1:4" ht="18.75">
      <c r="A2" s="21" t="str">
        <f>вопросы!B3&amp;" класс "&amp;вопросы!B4</f>
        <v> класс </v>
      </c>
      <c r="B2" s="21"/>
      <c r="C2" s="21"/>
      <c r="D2" s="21"/>
    </row>
    <row r="3" spans="3:4" ht="12.75">
      <c r="C3" s="17"/>
      <c r="D3" s="18">
        <f>COUNTIF(вопросы!C7:C16,"")</f>
        <v>10</v>
      </c>
    </row>
    <row r="4" spans="2:4" ht="15.75">
      <c r="B4" s="12" t="str">
        <f>"Правильные ответы: "&amp;D4</f>
        <v>Правильные ответы: 0</v>
      </c>
      <c r="C4" s="17" t="s">
        <v>25</v>
      </c>
      <c r="D4" s="18">
        <f>IF(D3&lt;&gt;0,0,вопросы!E17)</f>
        <v>0</v>
      </c>
    </row>
    <row r="5" spans="2:6" ht="15.75">
      <c r="B5" s="12" t="str">
        <f>"Допущенные ошибки: "&amp;D5</f>
        <v>Допущенные ошибки: 0</v>
      </c>
      <c r="C5" s="17" t="s">
        <v>29</v>
      </c>
      <c r="D5" s="18">
        <f>IF(D3&lt;&gt;0,0,вопросы!F17)</f>
        <v>0</v>
      </c>
      <c r="F5" s="7"/>
    </row>
    <row r="6" spans="1:4" ht="27" customHeight="1">
      <c r="A6" s="9" t="s">
        <v>0</v>
      </c>
      <c r="B6" s="10" t="s">
        <v>1</v>
      </c>
      <c r="C6" s="10" t="s">
        <v>26</v>
      </c>
      <c r="D6" s="11" t="s">
        <v>27</v>
      </c>
    </row>
    <row r="7" spans="1:5" ht="27" customHeight="1">
      <c r="A7" s="2">
        <v>1</v>
      </c>
      <c r="B7" s="3" t="str">
        <f>вопросы!F7</f>
        <v>Вставь пропущенные буквы  _ила платье?</v>
      </c>
      <c r="C7" s="2" t="str">
        <f>IF(D3&lt;&gt;0," ",вопросы!C7)</f>
        <v> </v>
      </c>
      <c r="D7" s="2" t="str">
        <f>IF(D3&lt;&gt;0," ",IF(вопросы!E7&lt;&gt;1,настройки!D3," "))</f>
        <v> </v>
      </c>
      <c r="E7" s="16" t="str">
        <f>вопросы!J7</f>
        <v>ш</v>
      </c>
    </row>
    <row r="8" spans="1:5" ht="27" customHeight="1">
      <c r="A8" s="2">
        <v>2</v>
      </c>
      <c r="B8" s="3" t="str">
        <f>вопросы!F8</f>
        <v>Сколько слогов в слове карандаш?</v>
      </c>
      <c r="C8" s="2" t="str">
        <f>IF(D3&lt;&gt;0," ",вопросы!C8)</f>
        <v> </v>
      </c>
      <c r="D8" s="2">
        <f>IF(D3&lt;&gt;0,"",IF(вопросы!E8&lt;&gt;1,настройки!D7,""))</f>
      </c>
      <c r="E8" s="16">
        <f>вопросы!J8</f>
        <v>3</v>
      </c>
    </row>
    <row r="9" spans="1:5" ht="27" customHeight="1">
      <c r="A9" s="2">
        <v>3</v>
      </c>
      <c r="B9" s="3" t="str">
        <f>вопросы!F9</f>
        <v>Опредили третий звук в слове школа?</v>
      </c>
      <c r="C9" s="2" t="str">
        <f>IF(D3&lt;&gt;0," ",вопросы!C9)</f>
        <v> </v>
      </c>
      <c r="D9" s="2">
        <f>IF(D3&lt;&gt;0,"",IF(вопросы!E9&lt;&gt;1,настройки!D11,""))</f>
      </c>
      <c r="E9" s="16" t="str">
        <f>вопросы!J9</f>
        <v>о</v>
      </c>
    </row>
    <row r="10" spans="1:5" ht="27" customHeight="1">
      <c r="A10" s="2">
        <v>4</v>
      </c>
      <c r="B10" s="3" t="str">
        <f>вопросы!F10</f>
        <v>Опредили последний звук в слове стакан?</v>
      </c>
      <c r="C10" s="2" t="str">
        <f>IF(D3&lt;&gt;0," ",вопросы!C10)</f>
        <v> </v>
      </c>
      <c r="D10" s="2">
        <f>IF(D3&lt;&gt;0,"",IF(вопросы!E10&lt;&gt;1,настройки!D15,""))</f>
      </c>
      <c r="E10" s="16" t="str">
        <f>вопросы!J10</f>
        <v>н</v>
      </c>
    </row>
    <row r="11" spans="1:5" ht="27" customHeight="1">
      <c r="A11" s="2">
        <v>5</v>
      </c>
      <c r="B11" s="3" t="str">
        <f>вопросы!F11</f>
        <v>Сколько слогов в слове экскурсия?</v>
      </c>
      <c r="C11" s="2" t="str">
        <f>IF(D3&lt;&gt;0," ",вопросы!C11)</f>
        <v> </v>
      </c>
      <c r="D11" s="2">
        <f>IF(D3&lt;&gt;0,"",IF(вопросы!E11&lt;&gt;1,настройки!D19,""))</f>
      </c>
      <c r="E11" s="16">
        <f>вопросы!J11</f>
        <v>5</v>
      </c>
    </row>
    <row r="12" spans="1:5" ht="27" customHeight="1">
      <c r="A12" s="2">
        <v>6</v>
      </c>
      <c r="B12" s="3" t="str">
        <f>вопросы!F12</f>
        <v>Добавь предлог в предложении Катя наливает чай … чайника?</v>
      </c>
      <c r="C12" s="2" t="str">
        <f>IF(D3&lt;&gt;0," ",вопросы!C12)</f>
        <v> </v>
      </c>
      <c r="D12" s="2">
        <f>IF(D3&lt;&gt;0,"",IF(вопросы!E12&lt;&gt;1,настройки!D23,""))</f>
      </c>
      <c r="E12" s="16" t="str">
        <f>вопросы!J12</f>
        <v>с</v>
      </c>
    </row>
    <row r="13" spans="1:5" ht="27" customHeight="1">
      <c r="A13" s="2">
        <v>7</v>
      </c>
      <c r="B13" s="3" t="str">
        <f>вопросы!F13</f>
        <v>Вставь пропущенные буквы великая   _ила?</v>
      </c>
      <c r="C13" s="2" t="str">
        <f>IF(D3&lt;&gt;0," ",вопросы!C13)</f>
        <v> </v>
      </c>
      <c r="D13" s="2">
        <f>IF(D3&lt;&gt;0,"",IF(вопросы!E13&lt;&gt;1,настройки!D27,""))</f>
      </c>
      <c r="E13" s="16" t="str">
        <f>вопросы!J13</f>
        <v>ш</v>
      </c>
    </row>
    <row r="14" spans="1:5" ht="27" customHeight="1">
      <c r="A14" s="2">
        <v>8</v>
      </c>
      <c r="B14" s="3" t="str">
        <f>вопросы!F14</f>
        <v>У кошки-котята, а у свиньи … ?</v>
      </c>
      <c r="C14" s="2" t="str">
        <f>IF(D3&lt;&gt;0," ",вопросы!C14)</f>
        <v> </v>
      </c>
      <c r="D14" s="2">
        <f>IF(D3&lt;&gt;0,"",IF(вопросы!E14&lt;&gt;1,настройки!D31,""))</f>
      </c>
      <c r="E14" s="16" t="str">
        <f>вопросы!J14</f>
        <v>поросята</v>
      </c>
    </row>
    <row r="15" spans="1:5" ht="27" customHeight="1">
      <c r="A15" s="2">
        <v>9</v>
      </c>
      <c r="B15" s="3" t="str">
        <f>вопросы!F15</f>
        <v>У собаки лапа собачья, а у зайца … ?</v>
      </c>
      <c r="C15" s="2" t="str">
        <f>IF(D3&lt;&gt;0," ",вопросы!C15)</f>
        <v> </v>
      </c>
      <c r="D15" s="2">
        <f>IF(D3&lt;&gt;0,"",IF(вопросы!E15&lt;&gt;1,настройки!D35,""))</f>
      </c>
      <c r="E15" s="16" t="str">
        <f>вопросы!J15</f>
        <v>заячья</v>
      </c>
    </row>
    <row r="16" spans="1:5" ht="27" customHeight="1">
      <c r="A16" s="2">
        <v>10</v>
      </c>
      <c r="B16" s="3" t="str">
        <f>вопросы!F16</f>
        <v>Найди слово соответсующее схеме: хХ</v>
      </c>
      <c r="C16" s="2" t="str">
        <f>IF(D3&lt;&gt;0," ",вопросы!C16)</f>
        <v> </v>
      </c>
      <c r="D16" s="2">
        <f>IF(D3&lt;&gt;0,"",IF(вопросы!E16&lt;&gt;1,настройки!D39,""))</f>
      </c>
      <c r="E16" s="16" t="str">
        <f>вопросы!J16</f>
        <v>машина</v>
      </c>
    </row>
    <row r="17" spans="3:4" ht="12.75">
      <c r="C17" s="22" t="s">
        <v>32</v>
      </c>
      <c r="D17" s="22" t="str">
        <f>IF(D3&lt;&gt;0," ",IF(D4&gt;=9,5,IF(D4&gt;=7,4,IF(D4&gt;=5,3,2))))</f>
        <v> </v>
      </c>
    </row>
    <row r="18" spans="3:4" ht="12.75">
      <c r="C18" s="23"/>
      <c r="D18" s="23"/>
    </row>
  </sheetData>
  <sheetProtection sheet="1" objects="1" scenarios="1"/>
  <mergeCells count="4">
    <mergeCell ref="A1:D1"/>
    <mergeCell ref="A2:D2"/>
    <mergeCell ref="D17:D18"/>
    <mergeCell ref="C17:C18"/>
  </mergeCells>
  <conditionalFormatting sqref="C7">
    <cfRule type="cellIs" priority="1" dxfId="0" operator="equal" stopIfTrue="1">
      <formula>" "</formula>
    </cfRule>
    <cfRule type="cellIs" priority="2" dxfId="1" operator="notEqual" stopIfTrue="1">
      <formula>$E$7</formula>
    </cfRule>
  </conditionalFormatting>
  <conditionalFormatting sqref="C9">
    <cfRule type="cellIs" priority="3" dxfId="0" operator="equal" stopIfTrue="1">
      <formula>" "</formula>
    </cfRule>
    <cfRule type="cellIs" priority="4" dxfId="2" operator="notEqual" stopIfTrue="1">
      <formula>$E$9</formula>
    </cfRule>
  </conditionalFormatting>
  <conditionalFormatting sqref="C8">
    <cfRule type="cellIs" priority="5" dxfId="0" operator="equal" stopIfTrue="1">
      <formula>" "</formula>
    </cfRule>
    <cfRule type="cellIs" priority="6" dxfId="1" operator="notEqual" stopIfTrue="1">
      <formula>$E$8</formula>
    </cfRule>
  </conditionalFormatting>
  <conditionalFormatting sqref="C10">
    <cfRule type="cellIs" priority="7" dxfId="0" operator="equal" stopIfTrue="1">
      <formula>" "</formula>
    </cfRule>
    <cfRule type="cellIs" priority="8" dxfId="1" operator="notEqual" stopIfTrue="1">
      <formula>$E$10</formula>
    </cfRule>
  </conditionalFormatting>
  <conditionalFormatting sqref="C11">
    <cfRule type="cellIs" priority="9" dxfId="0" operator="equal" stopIfTrue="1">
      <formula>" "</formula>
    </cfRule>
    <cfRule type="cellIs" priority="10" dxfId="1" operator="notEqual" stopIfTrue="1">
      <formula>$E$11</formula>
    </cfRule>
  </conditionalFormatting>
  <conditionalFormatting sqref="C12">
    <cfRule type="cellIs" priority="11" dxfId="0" operator="equal" stopIfTrue="1">
      <formula>" "</formula>
    </cfRule>
    <cfRule type="cellIs" priority="12" dxfId="1" operator="notEqual" stopIfTrue="1">
      <formula>$E$12</formula>
    </cfRule>
  </conditionalFormatting>
  <conditionalFormatting sqref="C13">
    <cfRule type="cellIs" priority="13" dxfId="0" operator="equal" stopIfTrue="1">
      <formula>" "</formula>
    </cfRule>
    <cfRule type="cellIs" priority="14" dxfId="1" operator="notEqual" stopIfTrue="1">
      <formula>$E$13</formula>
    </cfRule>
  </conditionalFormatting>
  <conditionalFormatting sqref="C14">
    <cfRule type="cellIs" priority="15" dxfId="0" operator="equal" stopIfTrue="1">
      <formula>" "</formula>
    </cfRule>
    <cfRule type="cellIs" priority="16" dxfId="1" operator="notEqual" stopIfTrue="1">
      <formula>$E$14</formula>
    </cfRule>
  </conditionalFormatting>
  <conditionalFormatting sqref="C15">
    <cfRule type="cellIs" priority="17" dxfId="0" operator="equal" stopIfTrue="1">
      <formula>" "</formula>
    </cfRule>
    <cfRule type="cellIs" priority="18" dxfId="1" operator="notEqual" stopIfTrue="1">
      <formula>$E$15</formula>
    </cfRule>
  </conditionalFormatting>
  <conditionalFormatting sqref="C16">
    <cfRule type="cellIs" priority="19" dxfId="0" operator="equal" stopIfTrue="1">
      <formula>" "</formula>
    </cfRule>
    <cfRule type="cellIs" priority="20" dxfId="1" operator="notEqual" stopIfTrue="1">
      <formula>$E$16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showGridLines="0" workbookViewId="0" topLeftCell="A1">
      <selection activeCell="C38" sqref="C38"/>
    </sheetView>
  </sheetViews>
  <sheetFormatPr defaultColWidth="9.00390625" defaultRowHeight="12.75"/>
  <cols>
    <col min="3" max="3" width="60.75390625" style="0" customWidth="1"/>
  </cols>
  <sheetData>
    <row r="1" spans="1:3" ht="12.75">
      <c r="A1" s="5">
        <v>1</v>
      </c>
      <c r="B1" s="25" t="s">
        <v>34</v>
      </c>
      <c r="C1" s="26"/>
    </row>
    <row r="2" spans="2:4" ht="12.75">
      <c r="B2">
        <v>1</v>
      </c>
      <c r="C2" s="6" t="s">
        <v>5</v>
      </c>
      <c r="D2" s="18">
        <f>MATCH(1,B2:B4,0)</f>
        <v>1</v>
      </c>
    </row>
    <row r="3" spans="3:4" ht="12.75">
      <c r="C3" s="6" t="s">
        <v>16</v>
      </c>
      <c r="D3" s="18" t="str">
        <f>INDEX(C2:C4,D2)</f>
        <v>ш</v>
      </c>
    </row>
    <row r="4" spans="3:4" ht="12.75">
      <c r="C4" s="6" t="s">
        <v>35</v>
      </c>
      <c r="D4" s="18"/>
    </row>
    <row r="5" spans="1:4" ht="12.75">
      <c r="A5" s="5">
        <v>2</v>
      </c>
      <c r="B5" s="25" t="s">
        <v>12</v>
      </c>
      <c r="C5" s="26"/>
      <c r="D5" s="18"/>
    </row>
    <row r="6" spans="3:4" ht="12.75">
      <c r="C6" s="8">
        <v>2</v>
      </c>
      <c r="D6" s="18">
        <f>MATCH(1,B6:B8,0)</f>
        <v>2</v>
      </c>
    </row>
    <row r="7" spans="2:4" ht="12.75">
      <c r="B7">
        <v>1</v>
      </c>
      <c r="C7" s="8">
        <v>3</v>
      </c>
      <c r="D7" s="18">
        <f>INDEX(C6:C8,D6)</f>
        <v>3</v>
      </c>
    </row>
    <row r="8" spans="3:4" ht="12.75">
      <c r="C8" s="8">
        <v>4</v>
      </c>
      <c r="D8" s="18"/>
    </row>
    <row r="9" spans="1:4" ht="12.75">
      <c r="A9" s="5">
        <v>3</v>
      </c>
      <c r="B9" s="25" t="s">
        <v>4</v>
      </c>
      <c r="C9" s="26"/>
      <c r="D9" s="18"/>
    </row>
    <row r="10" spans="3:4" ht="12.75">
      <c r="C10" s="8" t="s">
        <v>5</v>
      </c>
      <c r="D10" s="18">
        <f>MATCH(1,B10:B12,0)</f>
        <v>3</v>
      </c>
    </row>
    <row r="11" spans="3:4" ht="12.75">
      <c r="C11" s="8" t="s">
        <v>6</v>
      </c>
      <c r="D11" s="18" t="str">
        <f>INDEX(C10:C12,D10)</f>
        <v>о</v>
      </c>
    </row>
    <row r="12" spans="2:4" ht="12.75">
      <c r="B12">
        <v>1</v>
      </c>
      <c r="C12" s="8" t="s">
        <v>7</v>
      </c>
      <c r="D12" s="18"/>
    </row>
    <row r="13" spans="1:4" ht="12.75">
      <c r="A13" s="5">
        <v>4</v>
      </c>
      <c r="B13" s="25" t="s">
        <v>8</v>
      </c>
      <c r="C13" s="26"/>
      <c r="D13" s="18"/>
    </row>
    <row r="14" spans="3:4" ht="12.75">
      <c r="C14" s="8" t="s">
        <v>9</v>
      </c>
      <c r="D14" s="18">
        <f>MATCH(1,B14:B16,0)</f>
        <v>2</v>
      </c>
    </row>
    <row r="15" spans="2:4" ht="12.75">
      <c r="B15">
        <v>1</v>
      </c>
      <c r="C15" s="8" t="s">
        <v>10</v>
      </c>
      <c r="D15" s="18" t="str">
        <f>INDEX(C14:C16,D14)</f>
        <v>н</v>
      </c>
    </row>
    <row r="16" spans="3:4" ht="12.75">
      <c r="C16" s="8" t="s">
        <v>11</v>
      </c>
      <c r="D16" s="18"/>
    </row>
    <row r="17" spans="1:4" ht="12.75">
      <c r="A17" s="5">
        <v>5</v>
      </c>
      <c r="B17" s="25" t="s">
        <v>13</v>
      </c>
      <c r="C17" s="26"/>
      <c r="D17" s="18"/>
    </row>
    <row r="18" spans="3:4" ht="12.75">
      <c r="C18" s="8">
        <v>4</v>
      </c>
      <c r="D18" s="18">
        <f>MATCH(1,B18:B20,0)</f>
        <v>2</v>
      </c>
    </row>
    <row r="19" spans="2:4" ht="12.75">
      <c r="B19">
        <v>1</v>
      </c>
      <c r="C19" s="8">
        <v>5</v>
      </c>
      <c r="D19" s="18">
        <f>INDEX(C18:C20,D18)</f>
        <v>5</v>
      </c>
    </row>
    <row r="20" spans="3:4" ht="12.75">
      <c r="C20" s="8">
        <v>6</v>
      </c>
      <c r="D20" s="18"/>
    </row>
    <row r="21" spans="1:4" ht="12.75">
      <c r="A21" s="5">
        <v>6</v>
      </c>
      <c r="B21" s="25" t="s">
        <v>36</v>
      </c>
      <c r="C21" s="26"/>
      <c r="D21" s="18"/>
    </row>
    <row r="22" spans="3:4" ht="12.75">
      <c r="C22" s="8" t="s">
        <v>14</v>
      </c>
      <c r="D22" s="18">
        <f>MATCH(1,B22:B24,0)</f>
        <v>3</v>
      </c>
    </row>
    <row r="23" spans="3:4" ht="12.75">
      <c r="C23" s="8" t="s">
        <v>15</v>
      </c>
      <c r="D23" s="18" t="str">
        <f>INDEX(C22:C24,D22)</f>
        <v>с</v>
      </c>
    </row>
    <row r="24" spans="2:4" ht="12.75">
      <c r="B24">
        <v>1</v>
      </c>
      <c r="C24" s="8" t="s">
        <v>16</v>
      </c>
      <c r="D24" s="18"/>
    </row>
    <row r="25" spans="1:4" ht="12.75">
      <c r="A25" s="5">
        <v>7</v>
      </c>
      <c r="B25" s="25" t="s">
        <v>37</v>
      </c>
      <c r="C25" s="26"/>
      <c r="D25" s="18"/>
    </row>
    <row r="26" spans="3:4" ht="12.75">
      <c r="C26" s="8" t="s">
        <v>16</v>
      </c>
      <c r="D26" s="18">
        <f>MATCH(1,B26:B28,0)</f>
        <v>3</v>
      </c>
    </row>
    <row r="27" spans="3:4" ht="12.75">
      <c r="C27" s="8" t="s">
        <v>35</v>
      </c>
      <c r="D27" s="18" t="str">
        <f>INDEX(C26:C28,D26)</f>
        <v>ш</v>
      </c>
    </row>
    <row r="28" spans="2:4" ht="12.75">
      <c r="B28">
        <v>1</v>
      </c>
      <c r="C28" s="8" t="s">
        <v>5</v>
      </c>
      <c r="D28" s="18"/>
    </row>
    <row r="29" spans="1:4" ht="12.75">
      <c r="A29" s="5">
        <v>8</v>
      </c>
      <c r="B29" s="24" t="s">
        <v>24</v>
      </c>
      <c r="C29" s="25"/>
      <c r="D29" s="18"/>
    </row>
    <row r="30" spans="2:4" ht="12.75">
      <c r="B30">
        <v>1</v>
      </c>
      <c r="C30" s="8" t="s">
        <v>17</v>
      </c>
      <c r="D30" s="18">
        <f>MATCH(1,B30:B32,0)</f>
        <v>1</v>
      </c>
    </row>
    <row r="31" spans="3:4" ht="12.75">
      <c r="C31" s="8" t="s">
        <v>18</v>
      </c>
      <c r="D31" s="18" t="str">
        <f>INDEX(C30:C32,D30)</f>
        <v>поросята</v>
      </c>
    </row>
    <row r="32" spans="3:4" ht="12.75">
      <c r="C32" s="8" t="s">
        <v>19</v>
      </c>
      <c r="D32" s="18"/>
    </row>
    <row r="33" spans="1:4" ht="12.75">
      <c r="A33" s="5">
        <v>9</v>
      </c>
      <c r="B33" s="24" t="s">
        <v>33</v>
      </c>
      <c r="C33" s="25"/>
      <c r="D33" s="18"/>
    </row>
    <row r="34" spans="3:4" ht="12.75">
      <c r="C34" s="8" t="s">
        <v>20</v>
      </c>
      <c r="D34" s="18">
        <f>MATCH(1,B34:B36,0)</f>
        <v>2</v>
      </c>
    </row>
    <row r="35" spans="2:4" ht="12.75">
      <c r="B35">
        <v>1</v>
      </c>
      <c r="C35" s="8" t="s">
        <v>21</v>
      </c>
      <c r="D35" s="18" t="str">
        <f>INDEX(C34:C36,D34)</f>
        <v>заячья</v>
      </c>
    </row>
    <row r="36" spans="3:4" ht="12.75">
      <c r="C36" s="8" t="s">
        <v>22</v>
      </c>
      <c r="D36" s="18"/>
    </row>
    <row r="37" spans="1:4" ht="12.75">
      <c r="A37" s="5">
        <v>10</v>
      </c>
      <c r="B37" s="25" t="s">
        <v>23</v>
      </c>
      <c r="C37" s="26"/>
      <c r="D37" s="18"/>
    </row>
    <row r="38" spans="3:4" ht="12.75">
      <c r="C38" s="8" t="s">
        <v>38</v>
      </c>
      <c r="D38" s="18">
        <f>MATCH(1,B38:B40,0)</f>
        <v>3</v>
      </c>
    </row>
    <row r="39" spans="3:4" ht="12.75">
      <c r="C39" s="8" t="s">
        <v>39</v>
      </c>
      <c r="D39" s="18" t="str">
        <f>INDEX(C38:C40,D38)</f>
        <v>машина</v>
      </c>
    </row>
    <row r="40" spans="2:4" ht="12.75">
      <c r="B40">
        <v>1</v>
      </c>
      <c r="C40" s="8" t="s">
        <v>40</v>
      </c>
      <c r="D40" s="18"/>
    </row>
  </sheetData>
  <sheetProtection/>
  <mergeCells count="10">
    <mergeCell ref="B1:C1"/>
    <mergeCell ref="B5:C5"/>
    <mergeCell ref="B9:C9"/>
    <mergeCell ref="B13:C13"/>
    <mergeCell ref="B33:C33"/>
    <mergeCell ref="B37:C37"/>
    <mergeCell ref="B17:C17"/>
    <mergeCell ref="B21:C21"/>
    <mergeCell ref="B25:C25"/>
    <mergeCell ref="B29:C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1</cp:lastModifiedBy>
  <dcterms:created xsi:type="dcterms:W3CDTF">2007-02-04T02:59:47Z</dcterms:created>
  <dcterms:modified xsi:type="dcterms:W3CDTF">2008-02-18T10:21:29Z</dcterms:modified>
  <cp:category/>
  <cp:version/>
  <cp:contentType/>
  <cp:contentStatus/>
</cp:coreProperties>
</file>